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in\Dropbox\Škola\2. semestr\Fyzikální praktikum 1\5. Modul pružnosti pevných látek\"/>
    </mc:Choice>
  </mc:AlternateContent>
  <bookViews>
    <workbookView xWindow="0" yWindow="0" windowWidth="19200" windowHeight="6950" activeTab="1"/>
  </bookViews>
  <sheets>
    <sheet name="Prodloužení drátu" sheetId="1" r:id="rId1"/>
    <sheet name="Průhyb nosníku" sheetId="2" r:id="rId2"/>
    <sheet name="Torze drátu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3" l="1"/>
  <c r="M16" i="3"/>
  <c r="M14" i="3"/>
  <c r="I18" i="3"/>
  <c r="I15" i="3"/>
  <c r="I16" i="3"/>
  <c r="I17" i="3"/>
  <c r="I14" i="3"/>
  <c r="I39" i="2" l="1"/>
  <c r="I41" i="2"/>
  <c r="H39" i="2"/>
  <c r="K38" i="2"/>
  <c r="G38" i="2"/>
  <c r="K28" i="2"/>
  <c r="K29" i="2"/>
  <c r="K30" i="2"/>
  <c r="K31" i="2"/>
  <c r="K32" i="2"/>
  <c r="K33" i="2"/>
  <c r="K34" i="2"/>
  <c r="K35" i="2"/>
  <c r="K36" i="2"/>
  <c r="K27" i="2"/>
  <c r="G28" i="2"/>
  <c r="G29" i="2"/>
  <c r="G30" i="2"/>
  <c r="G31" i="2"/>
  <c r="G32" i="2"/>
  <c r="G33" i="2"/>
  <c r="G34" i="2"/>
  <c r="G35" i="2"/>
  <c r="G36" i="2"/>
  <c r="G27" i="2"/>
  <c r="C37" i="2"/>
  <c r="C28" i="2"/>
  <c r="C29" i="2"/>
  <c r="C30" i="2"/>
  <c r="C31" i="2"/>
  <c r="C32" i="2"/>
  <c r="C33" i="2"/>
  <c r="C34" i="2"/>
  <c r="C35" i="2"/>
  <c r="C36" i="2"/>
  <c r="C27" i="2"/>
  <c r="F4" i="1"/>
  <c r="F5" i="1"/>
  <c r="F6" i="1"/>
  <c r="F7" i="1"/>
  <c r="F8" i="1"/>
  <c r="F9" i="1"/>
  <c r="F10" i="1"/>
  <c r="F11" i="1"/>
  <c r="F12" i="1"/>
  <c r="F3" i="1"/>
  <c r="L3" i="1"/>
  <c r="L4" i="1"/>
  <c r="L5" i="1"/>
  <c r="L6" i="1"/>
  <c r="L7" i="1"/>
  <c r="L8" i="1"/>
  <c r="L9" i="1"/>
  <c r="L10" i="1"/>
  <c r="L11" i="1"/>
  <c r="L2" i="1"/>
  <c r="K3" i="1"/>
  <c r="K4" i="1"/>
  <c r="K5" i="1"/>
  <c r="K6" i="1"/>
  <c r="K7" i="1"/>
  <c r="K8" i="1"/>
  <c r="K9" i="1"/>
  <c r="K10" i="1"/>
  <c r="K11" i="1"/>
  <c r="K2" i="1"/>
  <c r="J3" i="1"/>
  <c r="J4" i="1"/>
  <c r="J5" i="1"/>
  <c r="J6" i="1"/>
  <c r="J7" i="1"/>
  <c r="J8" i="1"/>
  <c r="J9" i="1"/>
  <c r="J10" i="1"/>
  <c r="J11" i="1"/>
  <c r="J2" i="1"/>
  <c r="I3" i="1"/>
  <c r="I4" i="1"/>
  <c r="I5" i="1"/>
  <c r="I6" i="1"/>
  <c r="I7" i="1"/>
  <c r="I8" i="1"/>
  <c r="I9" i="1"/>
  <c r="I10" i="1"/>
  <c r="I11" i="1"/>
  <c r="I2" i="1"/>
  <c r="Q3" i="1"/>
  <c r="Q4" i="1"/>
  <c r="Q5" i="1"/>
  <c r="Q6" i="1"/>
  <c r="Q7" i="1"/>
  <c r="Q8" i="1"/>
  <c r="Q9" i="1"/>
  <c r="Q10" i="1"/>
  <c r="Q11" i="1"/>
  <c r="Q2" i="1"/>
  <c r="H3" i="1"/>
  <c r="H4" i="1"/>
  <c r="H5" i="1"/>
  <c r="H6" i="1"/>
  <c r="H7" i="1"/>
  <c r="H8" i="1"/>
  <c r="H9" i="1"/>
  <c r="H10" i="1"/>
  <c r="H11" i="1"/>
  <c r="H2" i="1"/>
  <c r="C12" i="1" l="1"/>
  <c r="E12" i="1" s="1"/>
  <c r="C11" i="1"/>
  <c r="E11" i="1" s="1"/>
  <c r="C10" i="1"/>
  <c r="E10" i="1" s="1"/>
  <c r="C9" i="1"/>
  <c r="E9" i="1" s="1"/>
  <c r="C8" i="1"/>
  <c r="E8" i="1" s="1"/>
  <c r="C7" i="1"/>
  <c r="E7" i="1" s="1"/>
  <c r="C6" i="1"/>
  <c r="E6" i="1" s="1"/>
  <c r="C5" i="1"/>
  <c r="E5" i="1" s="1"/>
  <c r="C4" i="1"/>
  <c r="E4" i="1" s="1"/>
  <c r="C3" i="1"/>
  <c r="E3" i="1" s="1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<sst xmlns="http://schemas.openxmlformats.org/spreadsheetml/2006/main" count="67" uniqueCount="42">
  <si>
    <t>max 310 g</t>
  </si>
  <si>
    <t>0,001 g</t>
  </si>
  <si>
    <t>delta l</t>
  </si>
  <si>
    <t>šířka drátu d</t>
  </si>
  <si>
    <t>ocel</t>
  </si>
  <si>
    <t>šířka</t>
  </si>
  <si>
    <t>tloušťka</t>
  </si>
  <si>
    <t>metr (3m, 1mm)</t>
  </si>
  <si>
    <t>vzdálenost</t>
  </si>
  <si>
    <t>hliník</t>
  </si>
  <si>
    <t>mosaz</t>
  </si>
  <si>
    <t>kompozit</t>
  </si>
  <si>
    <t>(zaoblený)</t>
  </si>
  <si>
    <t>přidávání</t>
  </si>
  <si>
    <t>odebírání</t>
  </si>
  <si>
    <t>součet</t>
  </si>
  <si>
    <t>Koule</t>
  </si>
  <si>
    <t>hmotnost</t>
  </si>
  <si>
    <t>Drát</t>
  </si>
  <si>
    <t>průměr r</t>
  </si>
  <si>
    <t>průměr R</t>
  </si>
  <si>
    <t>délka l</t>
  </si>
  <si>
    <t>1. hodnota</t>
  </si>
  <si>
    <t>2. hodnota</t>
  </si>
  <si>
    <t>perioda T</t>
  </si>
  <si>
    <t>m [kg]</t>
  </si>
  <si>
    <t>přístroj</t>
  </si>
  <si>
    <t>typ</t>
  </si>
  <si>
    <t>rozsah</t>
  </si>
  <si>
    <t>nejistota</t>
  </si>
  <si>
    <t>metr</t>
  </si>
  <si>
    <t>váhy</t>
  </si>
  <si>
    <t>Katetometr</t>
  </si>
  <si>
    <t>Mikrometr</t>
  </si>
  <si>
    <t>Laboratorní váhy</t>
  </si>
  <si>
    <t>Posuvné měřidlo</t>
  </si>
  <si>
    <t>25 mm</t>
  </si>
  <si>
    <t>0,0029 mm</t>
  </si>
  <si>
    <t>150 mm</t>
  </si>
  <si>
    <t>0,0058 mm</t>
  </si>
  <si>
    <t>310 g</t>
  </si>
  <si>
    <t>0,00033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</si>
</sst>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0000"/>
    <numFmt numFmtId="166" formatCode="0.00000000"/>
    <numFmt numFmtId="167" formatCode="0.0000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C1" zoomScaleNormal="100" workbookViewId="0">
      <selection activeCell="K14" sqref="K14:N19"/>
    </sheetView>
  </sheetViews>
  <sheetFormatPr defaultRowHeight="14.5" x14ac:dyDescent="0.35"/>
  <cols>
    <col min="1" max="1" width="8.7265625" style="1"/>
    <col min="2" max="2" width="12.1796875" style="4" customWidth="1"/>
    <col min="3" max="3" width="8.7265625" style="1"/>
    <col min="4" max="5" width="8.7265625" style="4"/>
    <col min="6" max="6" width="8.7265625" style="1"/>
    <col min="7" max="7" width="13.08984375" style="1" customWidth="1"/>
    <col min="8" max="8" width="8.7265625" style="1"/>
    <col min="9" max="9" width="18.08984375" style="1" customWidth="1"/>
    <col min="10" max="10" width="8.7265625" style="1"/>
    <col min="11" max="11" width="8.7265625" style="7"/>
    <col min="12" max="12" width="14.90625" style="7" customWidth="1"/>
    <col min="13" max="13" width="8.7265625" style="7"/>
    <col min="14" max="14" width="10.1796875" style="1" customWidth="1"/>
    <col min="15" max="15" width="14.1796875" style="1" customWidth="1"/>
    <col min="16" max="20" width="8.7265625" style="1"/>
    <col min="21" max="21" width="9.36328125" style="1" customWidth="1"/>
    <col min="22" max="16384" width="8.7265625" style="1"/>
  </cols>
  <sheetData>
    <row r="1" spans="1:17" x14ac:dyDescent="0.35">
      <c r="A1" s="1" t="s">
        <v>0</v>
      </c>
    </row>
    <row r="2" spans="1:17" x14ac:dyDescent="0.35">
      <c r="A2" s="1" t="s">
        <v>1</v>
      </c>
      <c r="B2" s="1" t="s">
        <v>3</v>
      </c>
      <c r="C2" s="1" t="s">
        <v>15</v>
      </c>
      <c r="D2" s="8" t="s">
        <v>2</v>
      </c>
      <c r="E2" s="8" t="s">
        <v>25</v>
      </c>
      <c r="F2" s="6"/>
      <c r="G2" s="7">
        <v>108.13200000000001</v>
      </c>
      <c r="H2" s="1">
        <f>0.001/3</f>
        <v>3.3333333333333332E-4</v>
      </c>
      <c r="I2" s="10">
        <f>H2/G2</f>
        <v>3.0826520672264759E-6</v>
      </c>
      <c r="J2" s="4">
        <f t="shared" ref="J2:J11" si="0">H12/G12</f>
        <v>0.23076923076923078</v>
      </c>
      <c r="K2" s="7">
        <f>(SUMSQ(I2:J2))^(1/2)</f>
        <v>0.23076923078982006</v>
      </c>
      <c r="L2" s="7">
        <f>K2*0.43</f>
        <v>9.9230769239622624E-2</v>
      </c>
      <c r="O2" s="9">
        <v>5.1999999999999998E-2</v>
      </c>
      <c r="P2" s="1">
        <v>0.02</v>
      </c>
      <c r="Q2" s="1">
        <f>P2/O2</f>
        <v>0.38461538461538464</v>
      </c>
    </row>
    <row r="3" spans="1:17" x14ac:dyDescent="0.35">
      <c r="A3" s="1">
        <v>108.13200000000001</v>
      </c>
      <c r="B3" s="2">
        <v>0.495</v>
      </c>
      <c r="C3" s="2">
        <f>SUM(A3)</f>
        <v>108.13200000000001</v>
      </c>
      <c r="D3" s="9">
        <v>5.1999999999999998E-2</v>
      </c>
      <c r="E3" s="9">
        <f>C3/1000</f>
        <v>0.10813200000000001</v>
      </c>
      <c r="F3" s="1">
        <f>D3/E3</f>
        <v>0.48089372248733026</v>
      </c>
      <c r="G3" s="7">
        <v>112.765</v>
      </c>
      <c r="H3" s="7">
        <f t="shared" ref="H3:H11" si="1">0.001/3</f>
        <v>3.3333333333333332E-4</v>
      </c>
      <c r="I3" s="10">
        <f t="shared" ref="I3:I11" si="2">H3/G3</f>
        <v>2.9559999408800011E-6</v>
      </c>
      <c r="J3" s="7">
        <f t="shared" si="0"/>
        <v>0.12371134020618557</v>
      </c>
      <c r="K3" s="7">
        <f t="shared" ref="K3:K11" si="3">(SUMSQ(I3:J3))^(1/2)</f>
        <v>0.12371134024150139</v>
      </c>
      <c r="L3" s="7">
        <f t="shared" ref="L3:L11" si="4">K3*0.43</f>
        <v>5.3195876303845598E-2</v>
      </c>
      <c r="N3" s="3"/>
      <c r="O3" s="9">
        <v>9.7000000000000003E-2</v>
      </c>
      <c r="P3" s="7">
        <v>0.02</v>
      </c>
      <c r="Q3" s="7">
        <f t="shared" ref="Q3:Q11" si="5">P3/O3</f>
        <v>0.20618556701030927</v>
      </c>
    </row>
    <row r="4" spans="1:17" x14ac:dyDescent="0.35">
      <c r="A4" s="1">
        <v>112.765</v>
      </c>
      <c r="B4" s="2">
        <v>0.48499999999999999</v>
      </c>
      <c r="C4" s="2">
        <f>SUM(A3:A4)</f>
        <v>220.89699999999999</v>
      </c>
      <c r="D4" s="9">
        <v>9.7000000000000003E-2</v>
      </c>
      <c r="E4" s="9">
        <f>C4/1000</f>
        <v>0.22089699999999998</v>
      </c>
      <c r="F4" s="7">
        <f t="shared" ref="F4:F12" si="6">D4/E4</f>
        <v>0.43911868427366607</v>
      </c>
      <c r="G4" s="7">
        <v>112.203</v>
      </c>
      <c r="H4" s="7">
        <f t="shared" si="1"/>
        <v>3.3333333333333332E-4</v>
      </c>
      <c r="I4" s="10">
        <f t="shared" si="2"/>
        <v>2.9708058905139194E-6</v>
      </c>
      <c r="J4" s="7">
        <f t="shared" si="0"/>
        <v>8.1081081081081086E-2</v>
      </c>
      <c r="K4" s="7">
        <f t="shared" si="3"/>
        <v>8.1081081135506161E-2</v>
      </c>
      <c r="L4" s="7">
        <f t="shared" si="4"/>
        <v>3.4864864888267649E-2</v>
      </c>
      <c r="N4" s="3"/>
      <c r="O4" s="9">
        <v>0.14799999999999999</v>
      </c>
      <c r="P4" s="7">
        <v>0.02</v>
      </c>
      <c r="Q4" s="7">
        <f t="shared" si="5"/>
        <v>0.13513513513513514</v>
      </c>
    </row>
    <row r="5" spans="1:17" x14ac:dyDescent="0.35">
      <c r="A5" s="1">
        <v>112.203</v>
      </c>
      <c r="B5" s="2">
        <v>0.48799999999999999</v>
      </c>
      <c r="C5" s="2">
        <f>SUM(A3:A5)</f>
        <v>333.1</v>
      </c>
      <c r="D5" s="9">
        <v>0.14799999999999999</v>
      </c>
      <c r="E5" s="9">
        <f t="shared" ref="E5:E12" si="7">C5/1000</f>
        <v>0.33310000000000001</v>
      </c>
      <c r="F5" s="7">
        <f t="shared" si="6"/>
        <v>0.44431101771239867</v>
      </c>
      <c r="G5" s="7">
        <v>113.58499999999999</v>
      </c>
      <c r="H5" s="7">
        <f t="shared" si="1"/>
        <v>3.3333333333333332E-4</v>
      </c>
      <c r="I5" s="10">
        <f t="shared" si="2"/>
        <v>2.9346597995627357E-6</v>
      </c>
      <c r="J5" s="7">
        <f t="shared" si="0"/>
        <v>6.0606060606060608E-2</v>
      </c>
      <c r="K5" s="7">
        <f t="shared" si="3"/>
        <v>6.0606060677111488E-2</v>
      </c>
      <c r="L5" s="7">
        <f t="shared" si="4"/>
        <v>2.6060606091157939E-2</v>
      </c>
      <c r="N5" s="3"/>
      <c r="O5" s="9">
        <v>0.19800000000000001</v>
      </c>
      <c r="P5" s="7">
        <v>0.02</v>
      </c>
      <c r="Q5" s="7">
        <f t="shared" si="5"/>
        <v>0.10101010101010101</v>
      </c>
    </row>
    <row r="6" spans="1:17" x14ac:dyDescent="0.35">
      <c r="A6" s="1">
        <v>113.58499999999999</v>
      </c>
      <c r="B6" s="2">
        <v>0.49199999999999999</v>
      </c>
      <c r="C6" s="2">
        <f>SUM(A3:A6)</f>
        <v>446.685</v>
      </c>
      <c r="D6" s="9">
        <v>0.19800000000000001</v>
      </c>
      <c r="E6" s="9">
        <f t="shared" si="7"/>
        <v>0.446685</v>
      </c>
      <c r="F6" s="7">
        <f t="shared" si="6"/>
        <v>0.44326538836092549</v>
      </c>
      <c r="G6" s="7">
        <v>113.166</v>
      </c>
      <c r="H6" s="7">
        <f t="shared" si="1"/>
        <v>3.3333333333333332E-4</v>
      </c>
      <c r="I6" s="10">
        <f t="shared" si="2"/>
        <v>2.9455254522854332E-6</v>
      </c>
      <c r="J6" s="7">
        <f t="shared" si="0"/>
        <v>4.7244094488188976E-2</v>
      </c>
      <c r="K6" s="7">
        <f t="shared" si="3"/>
        <v>4.7244094580011248E-2</v>
      </c>
      <c r="L6" s="7">
        <f t="shared" si="4"/>
        <v>2.0314960669404837E-2</v>
      </c>
      <c r="N6" s="3"/>
      <c r="O6" s="9">
        <v>0.254</v>
      </c>
      <c r="P6" s="7">
        <v>0.02</v>
      </c>
      <c r="Q6" s="7">
        <f t="shared" si="5"/>
        <v>7.874015748031496E-2</v>
      </c>
    </row>
    <row r="7" spans="1:17" x14ac:dyDescent="0.35">
      <c r="A7" s="1">
        <v>113.166</v>
      </c>
      <c r="B7" s="2">
        <v>0.48499999999999999</v>
      </c>
      <c r="C7" s="2">
        <f>SUM(A3:A7)</f>
        <v>559.851</v>
      </c>
      <c r="D7" s="9">
        <v>0.254</v>
      </c>
      <c r="E7" s="9">
        <f t="shared" si="7"/>
        <v>0.55985099999999999</v>
      </c>
      <c r="F7" s="7">
        <f t="shared" si="6"/>
        <v>0.45369214308807165</v>
      </c>
      <c r="G7" s="7">
        <v>112.056</v>
      </c>
      <c r="H7" s="7">
        <f t="shared" si="1"/>
        <v>3.3333333333333332E-4</v>
      </c>
      <c r="I7" s="10">
        <f t="shared" si="2"/>
        <v>2.9747031246281622E-6</v>
      </c>
      <c r="J7" s="7">
        <f t="shared" si="0"/>
        <v>4.1237113402061862E-2</v>
      </c>
      <c r="K7" s="7">
        <f t="shared" si="3"/>
        <v>4.1237113509354273E-2</v>
      </c>
      <c r="L7" s="7">
        <f t="shared" si="4"/>
        <v>1.7731958809022338E-2</v>
      </c>
      <c r="N7" s="3"/>
      <c r="O7" s="9">
        <v>0.29099999999999998</v>
      </c>
      <c r="P7" s="7">
        <v>0.02</v>
      </c>
      <c r="Q7" s="7">
        <f t="shared" si="5"/>
        <v>6.8728522336769765E-2</v>
      </c>
    </row>
    <row r="8" spans="1:17" x14ac:dyDescent="0.35">
      <c r="A8" s="1">
        <v>112.056</v>
      </c>
      <c r="B8" s="2">
        <v>0.49199999999999999</v>
      </c>
      <c r="C8" s="2">
        <f>SUM(A3:A8)</f>
        <v>671.90700000000004</v>
      </c>
      <c r="D8" s="9">
        <v>0.29099999999999998</v>
      </c>
      <c r="E8" s="9">
        <f t="shared" si="7"/>
        <v>0.67190700000000003</v>
      </c>
      <c r="F8" s="7">
        <f t="shared" si="6"/>
        <v>0.43309565163035951</v>
      </c>
      <c r="G8" s="7">
        <v>113.352</v>
      </c>
      <c r="H8" s="7">
        <f t="shared" si="1"/>
        <v>3.3333333333333332E-4</v>
      </c>
      <c r="I8" s="10">
        <f t="shared" si="2"/>
        <v>2.9406921212976683E-6</v>
      </c>
      <c r="J8" s="7">
        <f t="shared" si="0"/>
        <v>3.5087719298245612E-2</v>
      </c>
      <c r="K8" s="7">
        <f t="shared" si="3"/>
        <v>3.5087719421474914E-2</v>
      </c>
      <c r="L8" s="7">
        <f t="shared" si="4"/>
        <v>1.5087719351234213E-2</v>
      </c>
      <c r="N8" s="3"/>
      <c r="O8" s="9">
        <v>0.34200000000000003</v>
      </c>
      <c r="P8" s="7">
        <v>0.02</v>
      </c>
      <c r="Q8" s="7">
        <f t="shared" si="5"/>
        <v>5.8479532163742687E-2</v>
      </c>
    </row>
    <row r="9" spans="1:17" x14ac:dyDescent="0.35">
      <c r="A9" s="1">
        <v>113.352</v>
      </c>
      <c r="B9" s="2">
        <v>0.49</v>
      </c>
      <c r="C9" s="2">
        <f>SUM(A3:A9)</f>
        <v>785.25900000000001</v>
      </c>
      <c r="D9" s="9">
        <v>0.34200000000000003</v>
      </c>
      <c r="E9" s="9">
        <f t="shared" si="7"/>
        <v>0.78525900000000004</v>
      </c>
      <c r="F9" s="7">
        <f t="shared" si="6"/>
        <v>0.43552509426826053</v>
      </c>
      <c r="G9" s="7">
        <v>120.121</v>
      </c>
      <c r="H9" s="7">
        <f t="shared" si="1"/>
        <v>3.3333333333333332E-4</v>
      </c>
      <c r="I9" s="10">
        <f t="shared" si="2"/>
        <v>2.7749796732738931E-6</v>
      </c>
      <c r="J9" s="7">
        <f t="shared" si="0"/>
        <v>3.0534351145038167E-2</v>
      </c>
      <c r="K9" s="7">
        <f t="shared" si="3"/>
        <v>3.0534351271134054E-2</v>
      </c>
      <c r="L9" s="7">
        <f t="shared" si="4"/>
        <v>1.3129771046587644E-2</v>
      </c>
      <c r="N9" s="3"/>
      <c r="O9" s="9">
        <v>0.39300000000000002</v>
      </c>
      <c r="P9" s="7">
        <v>0.02</v>
      </c>
      <c r="Q9" s="7">
        <f t="shared" si="5"/>
        <v>5.0890585241730277E-2</v>
      </c>
    </row>
    <row r="10" spans="1:17" x14ac:dyDescent="0.35">
      <c r="A10" s="1">
        <v>120.121</v>
      </c>
      <c r="B10" s="2">
        <v>0.495</v>
      </c>
      <c r="C10" s="2">
        <f>SUM(A3:A10)</f>
        <v>905.38</v>
      </c>
      <c r="D10" s="9">
        <v>0.39300000000000002</v>
      </c>
      <c r="E10" s="9">
        <f t="shared" si="7"/>
        <v>0.90537999999999996</v>
      </c>
      <c r="F10" s="7">
        <f t="shared" si="6"/>
        <v>0.43407188141995628</v>
      </c>
      <c r="G10" s="7">
        <v>108.38800000000001</v>
      </c>
      <c r="H10" s="7">
        <f t="shared" si="1"/>
        <v>3.3333333333333332E-4</v>
      </c>
      <c r="I10" s="10">
        <f t="shared" si="2"/>
        <v>3.0753711973035142E-6</v>
      </c>
      <c r="J10" s="7">
        <f t="shared" si="0"/>
        <v>2.7272727272727275E-2</v>
      </c>
      <c r="K10" s="7">
        <f t="shared" si="3"/>
        <v>2.7272727446122254E-2</v>
      </c>
      <c r="L10" s="7">
        <f t="shared" si="4"/>
        <v>1.1727272801832569E-2</v>
      </c>
      <c r="N10" s="3"/>
      <c r="O10" s="9">
        <v>0.44</v>
      </c>
      <c r="P10" s="7">
        <v>0.02</v>
      </c>
      <c r="Q10" s="7">
        <f t="shared" si="5"/>
        <v>4.5454545454545456E-2</v>
      </c>
    </row>
    <row r="11" spans="1:17" x14ac:dyDescent="0.35">
      <c r="A11" s="1">
        <v>108.38800000000001</v>
      </c>
      <c r="B11" s="2">
        <v>0.48799999999999999</v>
      </c>
      <c r="C11" s="2">
        <f>SUM(A3:A11)</f>
        <v>1013.768</v>
      </c>
      <c r="D11" s="9">
        <v>0.44</v>
      </c>
      <c r="E11" s="9">
        <f t="shared" si="7"/>
        <v>1.013768</v>
      </c>
      <c r="F11" s="7">
        <f t="shared" si="6"/>
        <v>0.43402435271186307</v>
      </c>
      <c r="G11" s="7">
        <v>115.19199999999999</v>
      </c>
      <c r="H11" s="7">
        <f t="shared" si="1"/>
        <v>3.3333333333333332E-4</v>
      </c>
      <c r="I11" s="10">
        <f t="shared" si="2"/>
        <v>2.8937194712595783E-6</v>
      </c>
      <c r="J11" s="7">
        <f t="shared" si="0"/>
        <v>2.4291497975708502E-2</v>
      </c>
      <c r="K11" s="7">
        <f t="shared" si="3"/>
        <v>2.4291498148065357E-2</v>
      </c>
      <c r="L11" s="7">
        <f t="shared" si="4"/>
        <v>1.0445344203668104E-2</v>
      </c>
      <c r="N11" s="3"/>
      <c r="O11" s="9">
        <v>0.49399999999999999</v>
      </c>
      <c r="P11" s="7">
        <v>0.02</v>
      </c>
      <c r="Q11" s="7">
        <f t="shared" si="5"/>
        <v>4.048582995951417E-2</v>
      </c>
    </row>
    <row r="12" spans="1:17" x14ac:dyDescent="0.35">
      <c r="A12" s="1">
        <v>115.19199999999999</v>
      </c>
      <c r="B12" s="2">
        <v>0.49</v>
      </c>
      <c r="C12" s="2">
        <f>SUM(A3:A12)</f>
        <v>1128.96</v>
      </c>
      <c r="D12" s="9">
        <v>0.49399999999999999</v>
      </c>
      <c r="E12" s="9">
        <f t="shared" si="7"/>
        <v>1.12896</v>
      </c>
      <c r="F12" s="7">
        <f t="shared" si="6"/>
        <v>0.43757086167800452</v>
      </c>
      <c r="G12" s="9">
        <v>5.1999999999999998E-2</v>
      </c>
      <c r="H12" s="4">
        <v>1.2E-2</v>
      </c>
      <c r="J12" s="2"/>
      <c r="K12" s="2"/>
      <c r="L12" s="2"/>
      <c r="M12" s="2"/>
      <c r="N12" s="3"/>
    </row>
    <row r="13" spans="1:17" x14ac:dyDescent="0.35">
      <c r="G13" s="9">
        <v>9.7000000000000003E-2</v>
      </c>
      <c r="H13" s="7">
        <v>1.2E-2</v>
      </c>
    </row>
    <row r="14" spans="1:17" x14ac:dyDescent="0.35">
      <c r="G14" s="9">
        <v>0.14799999999999999</v>
      </c>
      <c r="H14" s="7">
        <v>1.2E-2</v>
      </c>
      <c r="K14" s="8" t="s">
        <v>26</v>
      </c>
      <c r="L14" s="8" t="s">
        <v>27</v>
      </c>
      <c r="M14" s="8" t="s">
        <v>28</v>
      </c>
      <c r="N14" s="8" t="s">
        <v>29</v>
      </c>
    </row>
    <row r="15" spans="1:17" x14ac:dyDescent="0.35">
      <c r="G15" s="9">
        <v>0.19800000000000001</v>
      </c>
      <c r="H15" s="7">
        <v>1.2E-2</v>
      </c>
      <c r="K15" s="8" t="s">
        <v>30</v>
      </c>
      <c r="L15" s="8" t="s">
        <v>33</v>
      </c>
      <c r="M15" s="8" t="s">
        <v>36</v>
      </c>
      <c r="N15" s="8" t="s">
        <v>37</v>
      </c>
    </row>
    <row r="16" spans="1:17" x14ac:dyDescent="0.35">
      <c r="G16" s="9">
        <v>0.254</v>
      </c>
      <c r="H16" s="7">
        <v>1.2E-2</v>
      </c>
      <c r="K16" s="8" t="s">
        <v>30</v>
      </c>
      <c r="L16" s="8" t="s">
        <v>35</v>
      </c>
      <c r="M16" s="8" t="s">
        <v>38</v>
      </c>
      <c r="N16" s="8" t="s">
        <v>39</v>
      </c>
    </row>
    <row r="17" spans="7:14" x14ac:dyDescent="0.35">
      <c r="G17" s="9">
        <v>0.29099999999999998</v>
      </c>
      <c r="H17" s="7">
        <v>1.2E-2</v>
      </c>
      <c r="K17" s="8" t="s">
        <v>30</v>
      </c>
      <c r="L17" s="8" t="s">
        <v>35</v>
      </c>
      <c r="M17" s="8"/>
      <c r="N17" s="8"/>
    </row>
    <row r="18" spans="7:14" x14ac:dyDescent="0.35">
      <c r="G18" s="9">
        <v>0.34200000000000003</v>
      </c>
      <c r="H18" s="7">
        <v>1.2E-2</v>
      </c>
      <c r="K18" s="8" t="s">
        <v>30</v>
      </c>
      <c r="L18" s="8" t="s">
        <v>32</v>
      </c>
      <c r="M18" s="8"/>
      <c r="N18" s="8"/>
    </row>
    <row r="19" spans="7:14" x14ac:dyDescent="0.35">
      <c r="G19" s="9">
        <v>0.39300000000000002</v>
      </c>
      <c r="H19" s="7">
        <v>1.2E-2</v>
      </c>
      <c r="K19" s="8" t="s">
        <v>31</v>
      </c>
      <c r="L19" s="8" t="s">
        <v>34</v>
      </c>
      <c r="M19" s="8" t="s">
        <v>40</v>
      </c>
      <c r="N19" s="8" t="s">
        <v>41</v>
      </c>
    </row>
    <row r="20" spans="7:14" x14ac:dyDescent="0.35">
      <c r="G20" s="9">
        <v>0.44</v>
      </c>
      <c r="H20" s="7">
        <v>1.2E-2</v>
      </c>
    </row>
    <row r="21" spans="7:14" x14ac:dyDescent="0.35">
      <c r="G21" s="9">
        <v>0.49399999999999999</v>
      </c>
      <c r="H21" s="7">
        <v>1.2E-2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7" workbookViewId="0">
      <selection activeCell="K12" sqref="K12:L21"/>
    </sheetView>
  </sheetViews>
  <sheetFormatPr defaultRowHeight="14.5" x14ac:dyDescent="0.35"/>
  <cols>
    <col min="1" max="2" width="8.7265625" style="1"/>
    <col min="3" max="3" width="11.81640625" style="5" bestFit="1" customWidth="1"/>
    <col min="4" max="4" width="8.7265625" style="5"/>
    <col min="5" max="6" width="8.7265625" style="1"/>
    <col min="7" max="7" width="11.7265625" style="1" customWidth="1"/>
    <col min="8" max="16384" width="8.7265625" style="1"/>
  </cols>
  <sheetData>
    <row r="1" spans="1:19" x14ac:dyDescent="0.35">
      <c r="A1" s="1" t="s">
        <v>0</v>
      </c>
    </row>
    <row r="2" spans="1:19" x14ac:dyDescent="0.35">
      <c r="A2" s="1" t="s">
        <v>1</v>
      </c>
      <c r="B2" s="8" t="s">
        <v>15</v>
      </c>
      <c r="C2" s="8" t="s">
        <v>13</v>
      </c>
      <c r="D2" s="8" t="s">
        <v>14</v>
      </c>
    </row>
    <row r="3" spans="1:19" x14ac:dyDescent="0.35">
      <c r="A3" s="1">
        <v>99.647999999999996</v>
      </c>
      <c r="B3" s="8">
        <f>A3</f>
        <v>99.647999999999996</v>
      </c>
      <c r="C3" s="8">
        <v>0.26800000000000002</v>
      </c>
      <c r="D3" s="9">
        <v>0.25900000000000001</v>
      </c>
      <c r="E3" s="2">
        <v>9.2999999999999999E-2</v>
      </c>
      <c r="F3" s="5">
        <v>0.47099999999999997</v>
      </c>
      <c r="G3" s="2">
        <v>1.7210000000000001</v>
      </c>
    </row>
    <row r="4" spans="1:19" x14ac:dyDescent="0.35">
      <c r="A4" s="1">
        <v>99.647999999999996</v>
      </c>
      <c r="B4" s="8">
        <f t="shared" ref="B4:B12" si="0">B3+A4</f>
        <v>199.29599999999999</v>
      </c>
      <c r="C4" s="8">
        <v>0.54700000000000004</v>
      </c>
      <c r="D4" s="9">
        <v>0.54300000000000004</v>
      </c>
      <c r="E4" s="2">
        <v>0.183</v>
      </c>
      <c r="F4" s="5">
        <v>0.95599999999999996</v>
      </c>
      <c r="G4" s="2">
        <v>3.4</v>
      </c>
    </row>
    <row r="5" spans="1:19" x14ac:dyDescent="0.35">
      <c r="A5" s="1">
        <v>98.989000000000004</v>
      </c>
      <c r="B5" s="8">
        <f t="shared" si="0"/>
        <v>298.28499999999997</v>
      </c>
      <c r="C5" s="8">
        <v>0.80600000000000005</v>
      </c>
      <c r="D5" s="9">
        <v>0.81299999999999994</v>
      </c>
      <c r="E5" s="2">
        <v>0.27</v>
      </c>
      <c r="F5" s="5">
        <v>1.4319999999999999</v>
      </c>
      <c r="G5" s="2">
        <v>5.085</v>
      </c>
    </row>
    <row r="6" spans="1:19" x14ac:dyDescent="0.35">
      <c r="A6" s="1">
        <v>99.757999999999996</v>
      </c>
      <c r="B6" s="8">
        <f t="shared" si="0"/>
        <v>398.04299999999995</v>
      </c>
      <c r="C6" s="8">
        <v>1.079</v>
      </c>
      <c r="D6" s="9">
        <v>1.0880000000000001</v>
      </c>
      <c r="E6" s="2">
        <v>0.35799999999999998</v>
      </c>
      <c r="F6" s="5">
        <v>1.909</v>
      </c>
      <c r="G6" s="2">
        <v>6.7919999999999998</v>
      </c>
    </row>
    <row r="7" spans="1:19" x14ac:dyDescent="0.35">
      <c r="A7" s="1">
        <v>99.775999999999996</v>
      </c>
      <c r="B7" s="8">
        <f t="shared" si="0"/>
        <v>497.81899999999996</v>
      </c>
      <c r="C7" s="8">
        <v>1.3540000000000001</v>
      </c>
      <c r="D7" s="9">
        <v>1.359</v>
      </c>
      <c r="E7" s="2">
        <v>0.45</v>
      </c>
      <c r="F7" s="5">
        <v>2.3929999999999998</v>
      </c>
      <c r="G7" s="2">
        <v>8.4990000000000006</v>
      </c>
    </row>
    <row r="8" spans="1:19" x14ac:dyDescent="0.35">
      <c r="A8" s="1">
        <v>99.686999999999998</v>
      </c>
      <c r="B8" s="8">
        <f t="shared" si="0"/>
        <v>597.50599999999997</v>
      </c>
      <c r="C8" s="8">
        <v>1.6319999999999999</v>
      </c>
      <c r="D8" s="9">
        <v>1.63</v>
      </c>
      <c r="E8" s="2">
        <v>0.54300000000000004</v>
      </c>
      <c r="F8" s="5">
        <v>2.87</v>
      </c>
      <c r="G8" s="2">
        <v>10.191000000000001</v>
      </c>
    </row>
    <row r="9" spans="1:19" x14ac:dyDescent="0.35">
      <c r="A9" s="1">
        <v>99.650999999999996</v>
      </c>
      <c r="B9" s="8">
        <f t="shared" si="0"/>
        <v>697.15699999999993</v>
      </c>
      <c r="C9" s="8">
        <v>1.9059999999999999</v>
      </c>
      <c r="D9" s="9">
        <v>1.9059999999999999</v>
      </c>
      <c r="E9" s="2">
        <v>0.63300000000000001</v>
      </c>
      <c r="F9" s="5">
        <v>3.3450000000000002</v>
      </c>
      <c r="G9" s="2">
        <v>11.887</v>
      </c>
    </row>
    <row r="10" spans="1:19" x14ac:dyDescent="0.35">
      <c r="A10" s="1">
        <v>99.388999999999996</v>
      </c>
      <c r="B10" s="8">
        <f t="shared" si="0"/>
        <v>796.54599999999994</v>
      </c>
      <c r="C10" s="8">
        <v>2.1709999999999998</v>
      </c>
      <c r="D10" s="9">
        <v>2.1760000000000002</v>
      </c>
      <c r="E10" s="2">
        <v>0.72399999999999998</v>
      </c>
      <c r="F10" s="5">
        <v>3.8279999999999998</v>
      </c>
      <c r="G10" s="2">
        <v>13.577999999999999</v>
      </c>
      <c r="K10" s="1" t="s">
        <v>4</v>
      </c>
      <c r="M10" s="1" t="s">
        <v>7</v>
      </c>
      <c r="N10" s="1" t="s">
        <v>9</v>
      </c>
      <c r="P10" s="1" t="s">
        <v>10</v>
      </c>
      <c r="R10" s="1" t="s">
        <v>11</v>
      </c>
      <c r="S10" s="1" t="s">
        <v>12</v>
      </c>
    </row>
    <row r="11" spans="1:19" x14ac:dyDescent="0.35">
      <c r="A11" s="1">
        <v>99.421000000000006</v>
      </c>
      <c r="B11" s="8">
        <f t="shared" si="0"/>
        <v>895.96699999999998</v>
      </c>
      <c r="C11" s="8">
        <v>2.4430000000000001</v>
      </c>
      <c r="D11" s="9">
        <v>2.4470000000000001</v>
      </c>
      <c r="E11" s="2">
        <v>0.81399999999999995</v>
      </c>
      <c r="F11" s="5">
        <v>4.3040000000000003</v>
      </c>
      <c r="G11" s="2">
        <v>15.273999999999999</v>
      </c>
      <c r="K11" s="1" t="s">
        <v>6</v>
      </c>
      <c r="L11" s="1" t="s">
        <v>5</v>
      </c>
      <c r="M11" s="1" t="s">
        <v>8</v>
      </c>
      <c r="N11" s="1" t="s">
        <v>6</v>
      </c>
      <c r="O11" s="1" t="s">
        <v>5</v>
      </c>
      <c r="P11" s="1" t="s">
        <v>6</v>
      </c>
      <c r="Q11" s="1" t="s">
        <v>5</v>
      </c>
      <c r="R11" s="1" t="s">
        <v>6</v>
      </c>
      <c r="S11" s="1" t="s">
        <v>5</v>
      </c>
    </row>
    <row r="12" spans="1:19" x14ac:dyDescent="0.35">
      <c r="A12" s="1">
        <v>99.135999999999996</v>
      </c>
      <c r="B12" s="8">
        <f t="shared" si="0"/>
        <v>995.10299999999995</v>
      </c>
      <c r="C12" s="8">
        <v>2.7160000000000002</v>
      </c>
      <c r="D12" s="8">
        <v>2.7160000000000002</v>
      </c>
      <c r="E12" s="5">
        <v>0.90200000000000002</v>
      </c>
      <c r="F12" s="5">
        <v>4.7779999999999996</v>
      </c>
      <c r="G12" s="5">
        <v>17.094000000000001</v>
      </c>
      <c r="K12" s="2">
        <v>5.3</v>
      </c>
      <c r="L12" s="3">
        <v>28.52</v>
      </c>
      <c r="M12" s="1">
        <v>91</v>
      </c>
      <c r="N12" s="1">
        <v>10.375</v>
      </c>
      <c r="O12" s="3">
        <v>28.5</v>
      </c>
      <c r="P12" s="1">
        <v>5.0350000000000001</v>
      </c>
      <c r="Q12" s="1">
        <v>28.42</v>
      </c>
      <c r="R12" s="1">
        <v>4.4569999999999999</v>
      </c>
      <c r="S12" s="1">
        <v>15.04</v>
      </c>
    </row>
    <row r="13" spans="1:19" x14ac:dyDescent="0.35">
      <c r="K13" s="2">
        <v>5.3550000000000004</v>
      </c>
      <c r="L13" s="3">
        <v>28.52</v>
      </c>
      <c r="M13" s="1">
        <v>90</v>
      </c>
    </row>
    <row r="14" spans="1:19" x14ac:dyDescent="0.35">
      <c r="A14" s="13" t="s">
        <v>4</v>
      </c>
      <c r="B14" s="13"/>
      <c r="C14" s="13" t="s">
        <v>9</v>
      </c>
      <c r="D14" s="13"/>
      <c r="E14" s="13" t="s">
        <v>10</v>
      </c>
      <c r="F14" s="13"/>
      <c r="G14" s="13" t="s">
        <v>11</v>
      </c>
      <c r="H14" s="13"/>
      <c r="I14" s="5"/>
      <c r="K14" s="2">
        <v>5.258</v>
      </c>
      <c r="L14" s="3">
        <v>28.5</v>
      </c>
      <c r="M14" s="1">
        <v>90.5</v>
      </c>
    </row>
    <row r="15" spans="1:19" x14ac:dyDescent="0.35">
      <c r="A15" s="1" t="s">
        <v>13</v>
      </c>
      <c r="B15" s="1" t="s">
        <v>14</v>
      </c>
      <c r="C15" s="1" t="s">
        <v>13</v>
      </c>
      <c r="D15" s="1" t="s">
        <v>14</v>
      </c>
      <c r="E15" s="1" t="s">
        <v>13</v>
      </c>
      <c r="F15" s="1" t="s">
        <v>14</v>
      </c>
      <c r="G15" s="1" t="s">
        <v>13</v>
      </c>
      <c r="H15" s="1" t="s">
        <v>14</v>
      </c>
      <c r="K15" s="2">
        <v>5.3</v>
      </c>
      <c r="L15" s="3">
        <v>28.42</v>
      </c>
    </row>
    <row r="16" spans="1:19" x14ac:dyDescent="0.35">
      <c r="A16" s="1">
        <v>0.26800000000000002</v>
      </c>
      <c r="B16" s="2">
        <v>0.25900000000000001</v>
      </c>
      <c r="C16" s="1">
        <v>8.5000000000000006E-2</v>
      </c>
      <c r="D16" s="2">
        <v>9.2999999999999999E-2</v>
      </c>
      <c r="E16" s="1">
        <v>0.47899999999999998</v>
      </c>
      <c r="F16" s="1">
        <v>0.47099999999999997</v>
      </c>
      <c r="G16" s="2">
        <v>1.696</v>
      </c>
      <c r="H16" s="2">
        <v>1.7210000000000001</v>
      </c>
      <c r="K16" s="2">
        <v>5.2750000000000004</v>
      </c>
      <c r="L16" s="3">
        <v>28.28</v>
      </c>
    </row>
    <row r="17" spans="1:12" x14ac:dyDescent="0.35">
      <c r="A17" s="1">
        <v>0.54700000000000004</v>
      </c>
      <c r="B17" s="2">
        <v>0.54300000000000004</v>
      </c>
      <c r="C17" s="1">
        <v>0.17</v>
      </c>
      <c r="D17" s="2">
        <v>0.183</v>
      </c>
      <c r="E17" s="1">
        <v>0.96799999999999997</v>
      </c>
      <c r="F17" s="1">
        <v>0.95599999999999996</v>
      </c>
      <c r="G17" s="2">
        <v>3.3969999999999998</v>
      </c>
      <c r="H17" s="2">
        <v>3.4</v>
      </c>
      <c r="K17" s="2">
        <v>5.2649999999999997</v>
      </c>
      <c r="L17" s="3">
        <v>28.52</v>
      </c>
    </row>
    <row r="18" spans="1:12" x14ac:dyDescent="0.35">
      <c r="A18" s="1">
        <v>0.80600000000000005</v>
      </c>
      <c r="B18" s="2">
        <v>0.81299999999999994</v>
      </c>
      <c r="C18" s="1">
        <v>0.26400000000000001</v>
      </c>
      <c r="D18" s="2">
        <v>0.27</v>
      </c>
      <c r="E18" s="1">
        <v>1.444</v>
      </c>
      <c r="F18" s="1">
        <v>1.4319999999999999</v>
      </c>
      <c r="G18" s="2">
        <v>5.085</v>
      </c>
      <c r="H18" s="2">
        <v>5.085</v>
      </c>
      <c r="K18" s="2">
        <v>5.2679999999999998</v>
      </c>
      <c r="L18" s="3">
        <v>28.4</v>
      </c>
    </row>
    <row r="19" spans="1:12" x14ac:dyDescent="0.35">
      <c r="A19" s="1">
        <v>1.079</v>
      </c>
      <c r="B19" s="2">
        <v>1.0880000000000001</v>
      </c>
      <c r="C19" s="1">
        <v>0.35199999999999998</v>
      </c>
      <c r="D19" s="2">
        <v>0.35799999999999998</v>
      </c>
      <c r="E19" s="1">
        <v>1.915</v>
      </c>
      <c r="F19" s="1">
        <v>1.909</v>
      </c>
      <c r="G19" s="2">
        <v>6.77</v>
      </c>
      <c r="H19" s="2">
        <v>6.7919999999999998</v>
      </c>
      <c r="K19" s="2">
        <v>5.2889999999999997</v>
      </c>
      <c r="L19" s="3">
        <v>28.54</v>
      </c>
    </row>
    <row r="20" spans="1:12" x14ac:dyDescent="0.35">
      <c r="A20" s="1">
        <v>1.3540000000000001</v>
      </c>
      <c r="B20" s="2">
        <v>1.359</v>
      </c>
      <c r="C20" s="1">
        <v>0.44500000000000001</v>
      </c>
      <c r="D20" s="2">
        <v>0.45</v>
      </c>
      <c r="E20" s="1">
        <v>2.3879999999999999</v>
      </c>
      <c r="F20" s="1">
        <v>2.3929999999999998</v>
      </c>
      <c r="G20" s="2">
        <v>8.5150000000000006</v>
      </c>
      <c r="H20" s="2">
        <v>8.4990000000000006</v>
      </c>
      <c r="K20" s="2">
        <v>5.2859999999999996</v>
      </c>
      <c r="L20" s="3">
        <v>28.52</v>
      </c>
    </row>
    <row r="21" spans="1:12" x14ac:dyDescent="0.35">
      <c r="A21" s="1">
        <v>1.6319999999999999</v>
      </c>
      <c r="B21" s="2">
        <v>1.63</v>
      </c>
      <c r="C21" s="1">
        <v>0.53700000000000003</v>
      </c>
      <c r="D21" s="2">
        <v>0.54300000000000004</v>
      </c>
      <c r="E21" s="1">
        <v>2.8740000000000001</v>
      </c>
      <c r="F21" s="1">
        <v>2.87</v>
      </c>
      <c r="G21" s="2">
        <v>10.212</v>
      </c>
      <c r="H21" s="2">
        <v>10.191000000000001</v>
      </c>
      <c r="K21" s="2">
        <v>5.3120000000000003</v>
      </c>
      <c r="L21" s="3">
        <v>28.5</v>
      </c>
    </row>
    <row r="22" spans="1:12" x14ac:dyDescent="0.35">
      <c r="A22" s="1">
        <v>1.9059999999999999</v>
      </c>
      <c r="B22" s="2">
        <v>1.9059999999999999</v>
      </c>
      <c r="C22" s="1">
        <v>0.628</v>
      </c>
      <c r="D22" s="2">
        <v>0.63300000000000001</v>
      </c>
      <c r="E22" s="1">
        <v>3.3420000000000001</v>
      </c>
      <c r="F22" s="1">
        <v>3.3450000000000002</v>
      </c>
      <c r="G22" s="2">
        <v>11.861000000000001</v>
      </c>
      <c r="H22" s="2">
        <v>11.887</v>
      </c>
    </row>
    <row r="23" spans="1:12" x14ac:dyDescent="0.35">
      <c r="A23" s="1">
        <v>2.1709999999999998</v>
      </c>
      <c r="B23" s="2">
        <v>2.1760000000000002</v>
      </c>
      <c r="C23" s="1">
        <v>0.72199999999999998</v>
      </c>
      <c r="D23" s="2">
        <v>0.72399999999999998</v>
      </c>
      <c r="E23" s="1">
        <v>3.8210000000000002</v>
      </c>
      <c r="F23" s="1">
        <v>3.8279999999999998</v>
      </c>
      <c r="G23" s="2">
        <v>13.628</v>
      </c>
      <c r="H23" s="2">
        <v>13.577999999999999</v>
      </c>
    </row>
    <row r="24" spans="1:12" x14ac:dyDescent="0.35">
      <c r="A24" s="1">
        <v>2.4430000000000001</v>
      </c>
      <c r="B24" s="2">
        <v>2.4470000000000001</v>
      </c>
      <c r="C24" s="1">
        <v>0.81100000000000005</v>
      </c>
      <c r="D24" s="2">
        <v>0.81399999999999995</v>
      </c>
      <c r="E24" s="1">
        <v>4.3079999999999998</v>
      </c>
      <c r="F24" s="1">
        <v>4.3040000000000003</v>
      </c>
      <c r="G24" s="2">
        <v>15.36</v>
      </c>
      <c r="H24" s="2">
        <v>15.273999999999999</v>
      </c>
    </row>
    <row r="25" spans="1:12" x14ac:dyDescent="0.35">
      <c r="A25" s="5">
        <v>2.7160000000000002</v>
      </c>
      <c r="B25" s="5">
        <v>2.7160000000000002</v>
      </c>
      <c r="C25" s="5">
        <v>0.90200000000000002</v>
      </c>
      <c r="D25" s="5">
        <v>0.90200000000000002</v>
      </c>
      <c r="E25" s="5">
        <v>4.7779999999999996</v>
      </c>
      <c r="F25" s="5">
        <v>4.7779999999999996</v>
      </c>
      <c r="G25" s="5">
        <v>17.094000000000001</v>
      </c>
      <c r="H25" s="5">
        <v>17.094000000000001</v>
      </c>
    </row>
    <row r="27" spans="1:12" x14ac:dyDescent="0.35">
      <c r="A27" s="7">
        <v>99.647999999999996</v>
      </c>
      <c r="B27" s="1">
        <v>3.3300000000000001E-3</v>
      </c>
      <c r="C27" s="5">
        <f>B27/A27</f>
        <v>3.3417630057803472E-5</v>
      </c>
      <c r="E27" s="7">
        <v>0.26800000000000002</v>
      </c>
      <c r="F27" s="1">
        <v>1.2E-2</v>
      </c>
      <c r="G27" s="1">
        <f>F27/E27</f>
        <v>4.4776119402985072E-2</v>
      </c>
      <c r="I27" s="2">
        <v>0.25900000000000001</v>
      </c>
      <c r="J27" s="7">
        <v>1.2E-2</v>
      </c>
      <c r="K27" s="1">
        <f>J27/I27</f>
        <v>4.633204633204633E-2</v>
      </c>
    </row>
    <row r="28" spans="1:12" x14ac:dyDescent="0.35">
      <c r="A28" s="7">
        <v>99.647999999999996</v>
      </c>
      <c r="B28" s="7">
        <v>3.3300000000000001E-3</v>
      </c>
      <c r="C28" s="7">
        <f t="shared" ref="C28:C36" si="1">B28/A28</f>
        <v>3.3417630057803472E-5</v>
      </c>
      <c r="E28" s="7">
        <v>0.54700000000000004</v>
      </c>
      <c r="F28" s="1">
        <v>1.2E-2</v>
      </c>
      <c r="G28" s="7">
        <f t="shared" ref="G28:G36" si="2">F28/E28</f>
        <v>2.1937842778793418E-2</v>
      </c>
      <c r="I28" s="2">
        <v>0.54300000000000004</v>
      </c>
      <c r="J28" s="7">
        <v>1.2E-2</v>
      </c>
      <c r="K28" s="7">
        <f t="shared" ref="K28:K36" si="3">J28/I28</f>
        <v>2.2099447513812154E-2</v>
      </c>
    </row>
    <row r="29" spans="1:12" x14ac:dyDescent="0.35">
      <c r="A29" s="7">
        <v>98.989000000000004</v>
      </c>
      <c r="B29" s="7">
        <v>3.3300000000000001E-3</v>
      </c>
      <c r="C29" s="7">
        <f t="shared" si="1"/>
        <v>3.3640101425410906E-5</v>
      </c>
      <c r="E29" s="7">
        <v>0.80600000000000005</v>
      </c>
      <c r="F29" s="7">
        <v>1.2E-2</v>
      </c>
      <c r="G29" s="7">
        <f t="shared" si="2"/>
        <v>1.488833746898263E-2</v>
      </c>
      <c r="I29" s="2">
        <v>0.81299999999999994</v>
      </c>
      <c r="J29" s="7">
        <v>1.2E-2</v>
      </c>
      <c r="K29" s="7">
        <f t="shared" si="3"/>
        <v>1.4760147601476016E-2</v>
      </c>
    </row>
    <row r="30" spans="1:12" x14ac:dyDescent="0.35">
      <c r="A30" s="7">
        <v>99.757999999999996</v>
      </c>
      <c r="B30" s="7">
        <v>3.3300000000000001E-3</v>
      </c>
      <c r="C30" s="7">
        <f t="shared" si="1"/>
        <v>3.338078149120873E-5</v>
      </c>
      <c r="E30" s="7">
        <v>1.079</v>
      </c>
      <c r="F30" s="7">
        <v>1.2E-2</v>
      </c>
      <c r="G30" s="7">
        <f t="shared" si="2"/>
        <v>1.1121408711770158E-2</v>
      </c>
      <c r="I30" s="2">
        <v>1.0880000000000001</v>
      </c>
      <c r="J30" s="7">
        <v>1.2E-2</v>
      </c>
      <c r="K30" s="7">
        <f t="shared" si="3"/>
        <v>1.1029411764705881E-2</v>
      </c>
    </row>
    <row r="31" spans="1:12" x14ac:dyDescent="0.35">
      <c r="A31" s="7">
        <v>99.775999999999996</v>
      </c>
      <c r="B31" s="7">
        <v>3.3300000000000001E-3</v>
      </c>
      <c r="C31" s="7">
        <f t="shared" si="1"/>
        <v>3.3374759461193074E-5</v>
      </c>
      <c r="E31" s="7">
        <v>1.3540000000000001</v>
      </c>
      <c r="F31" s="7">
        <v>1.2E-2</v>
      </c>
      <c r="G31" s="7">
        <f t="shared" si="2"/>
        <v>8.8626292466765129E-3</v>
      </c>
      <c r="I31" s="2">
        <v>1.359</v>
      </c>
      <c r="J31" s="7">
        <v>1.2E-2</v>
      </c>
      <c r="K31" s="7">
        <f t="shared" si="3"/>
        <v>8.8300220750551876E-3</v>
      </c>
    </row>
    <row r="32" spans="1:12" x14ac:dyDescent="0.35">
      <c r="A32" s="7">
        <v>99.686999999999998</v>
      </c>
      <c r="B32" s="7">
        <v>3.3300000000000001E-3</v>
      </c>
      <c r="C32" s="7">
        <f t="shared" si="1"/>
        <v>3.3404556261097237E-5</v>
      </c>
      <c r="E32" s="7">
        <v>1.6319999999999999</v>
      </c>
      <c r="F32" s="7">
        <v>1.2E-2</v>
      </c>
      <c r="G32" s="7">
        <f t="shared" si="2"/>
        <v>7.352941176470589E-3</v>
      </c>
      <c r="I32" s="2">
        <v>1.63</v>
      </c>
      <c r="J32" s="7">
        <v>1.2E-2</v>
      </c>
      <c r="K32" s="7">
        <f t="shared" si="3"/>
        <v>7.3619631901840499E-3</v>
      </c>
    </row>
    <row r="33" spans="1:11" x14ac:dyDescent="0.35">
      <c r="A33" s="7">
        <v>99.650999999999996</v>
      </c>
      <c r="B33" s="7">
        <v>3.3300000000000001E-3</v>
      </c>
      <c r="C33" s="7">
        <f t="shared" si="1"/>
        <v>3.3416624017822204E-5</v>
      </c>
      <c r="E33" s="7">
        <v>1.9059999999999999</v>
      </c>
      <c r="F33" s="7">
        <v>1.2E-2</v>
      </c>
      <c r="G33" s="7">
        <f t="shared" si="2"/>
        <v>6.2959076600209865E-3</v>
      </c>
      <c r="I33" s="2">
        <v>1.9059999999999999</v>
      </c>
      <c r="J33" s="7">
        <v>1.2E-2</v>
      </c>
      <c r="K33" s="7">
        <f t="shared" si="3"/>
        <v>6.2959076600209865E-3</v>
      </c>
    </row>
    <row r="34" spans="1:11" x14ac:dyDescent="0.35">
      <c r="A34" s="7">
        <v>99.388999999999996</v>
      </c>
      <c r="B34" s="7">
        <v>3.3300000000000001E-3</v>
      </c>
      <c r="C34" s="7">
        <f t="shared" si="1"/>
        <v>3.3504713801326108E-5</v>
      </c>
      <c r="E34" s="7">
        <v>2.1709999999999998</v>
      </c>
      <c r="F34" s="7">
        <v>1.2E-2</v>
      </c>
      <c r="G34" s="7">
        <f t="shared" si="2"/>
        <v>5.5274067250115164E-3</v>
      </c>
      <c r="I34" s="2">
        <v>2.1760000000000002</v>
      </c>
      <c r="J34" s="7">
        <v>1.2E-2</v>
      </c>
      <c r="K34" s="7">
        <f t="shared" si="3"/>
        <v>5.5147058823529407E-3</v>
      </c>
    </row>
    <row r="35" spans="1:11" x14ac:dyDescent="0.35">
      <c r="A35" s="7">
        <v>99.421000000000006</v>
      </c>
      <c r="B35" s="7">
        <v>3.3300000000000001E-3</v>
      </c>
      <c r="C35" s="7">
        <f t="shared" si="1"/>
        <v>3.3493929853853813E-5</v>
      </c>
      <c r="E35" s="7">
        <v>2.4430000000000001</v>
      </c>
      <c r="F35" s="7">
        <v>1.2E-2</v>
      </c>
      <c r="G35" s="7">
        <f t="shared" si="2"/>
        <v>4.9119934506753988E-3</v>
      </c>
      <c r="I35" s="2">
        <v>2.4470000000000001</v>
      </c>
      <c r="J35" s="7">
        <v>1.2E-2</v>
      </c>
      <c r="K35" s="7">
        <f t="shared" si="3"/>
        <v>4.9039640375970577E-3</v>
      </c>
    </row>
    <row r="36" spans="1:11" x14ac:dyDescent="0.35">
      <c r="A36" s="7">
        <v>99.135999999999996</v>
      </c>
      <c r="B36" s="7">
        <v>3.3300000000000001E-3</v>
      </c>
      <c r="C36" s="7">
        <f t="shared" si="1"/>
        <v>3.3590219496449325E-5</v>
      </c>
      <c r="E36" s="7">
        <v>2.7160000000000002</v>
      </c>
      <c r="F36" s="7">
        <v>1.2E-2</v>
      </c>
      <c r="G36" s="7">
        <f t="shared" si="2"/>
        <v>4.418262150220913E-3</v>
      </c>
      <c r="I36" s="7">
        <v>2.7160000000000002</v>
      </c>
      <c r="J36" s="7">
        <v>1.2E-2</v>
      </c>
      <c r="K36" s="7">
        <f t="shared" si="3"/>
        <v>4.418262150220913E-3</v>
      </c>
    </row>
    <row r="37" spans="1:11" x14ac:dyDescent="0.35">
      <c r="C37" s="11">
        <f>SUM(C27:C36)/10</f>
        <v>3.3464094592396833E-5</v>
      </c>
    </row>
    <row r="38" spans="1:11" x14ac:dyDescent="0.35">
      <c r="G38" s="1">
        <f>SUM(G27:G36)/10</f>
        <v>1.300928487716072E-2</v>
      </c>
      <c r="K38" s="1">
        <f>SUM(K27:K36)/10</f>
        <v>1.3154587820747151E-2</v>
      </c>
    </row>
    <row r="39" spans="1:11" x14ac:dyDescent="0.35">
      <c r="H39" s="1">
        <f>G38+K38/2</f>
        <v>1.9586578787534295E-2</v>
      </c>
      <c r="I39" s="1">
        <f>I41*H39</f>
        <v>5.358692090481508E-2</v>
      </c>
    </row>
    <row r="40" spans="1:11" x14ac:dyDescent="0.35">
      <c r="H40" s="1">
        <v>2.7330999999999999</v>
      </c>
    </row>
    <row r="41" spans="1:11" x14ac:dyDescent="0.35">
      <c r="H41" s="1">
        <v>2.7387000000000001</v>
      </c>
      <c r="I41" s="1">
        <f>(H40+H41)/2</f>
        <v>2.7359</v>
      </c>
    </row>
  </sheetData>
  <mergeCells count="4">
    <mergeCell ref="A14:B14"/>
    <mergeCell ref="C14:D14"/>
    <mergeCell ref="E14:F14"/>
    <mergeCell ref="G14:H1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13" workbookViewId="0">
      <selection activeCell="P22" sqref="P22"/>
    </sheetView>
  </sheetViews>
  <sheetFormatPr defaultRowHeight="14.5" x14ac:dyDescent="0.35"/>
  <cols>
    <col min="1" max="3" width="8.7265625" style="1"/>
    <col min="4" max="4" width="9.7265625" style="1" customWidth="1"/>
    <col min="5" max="5" width="9.6328125" style="1" customWidth="1"/>
    <col min="6" max="16384" width="8.7265625" style="1"/>
  </cols>
  <sheetData>
    <row r="1" spans="1:13" x14ac:dyDescent="0.35">
      <c r="A1" s="1" t="s">
        <v>16</v>
      </c>
      <c r="C1" s="1" t="s">
        <v>18</v>
      </c>
    </row>
    <row r="2" spans="1:13" x14ac:dyDescent="0.35">
      <c r="A2" s="1" t="s">
        <v>20</v>
      </c>
      <c r="B2" s="1" t="s">
        <v>17</v>
      </c>
      <c r="C2" s="1" t="s">
        <v>19</v>
      </c>
      <c r="D2" s="1" t="s">
        <v>21</v>
      </c>
      <c r="F2" s="1" t="s">
        <v>24</v>
      </c>
    </row>
    <row r="3" spans="1:13" x14ac:dyDescent="0.35">
      <c r="B3" s="1">
        <v>5905</v>
      </c>
      <c r="D3" s="1" t="s">
        <v>22</v>
      </c>
      <c r="E3" s="1" t="s">
        <v>23</v>
      </c>
      <c r="F3" s="1">
        <v>1</v>
      </c>
    </row>
    <row r="4" spans="1:13" x14ac:dyDescent="0.35">
      <c r="F4" s="1">
        <v>2</v>
      </c>
      <c r="H4" s="8"/>
      <c r="I4" s="8"/>
      <c r="J4" s="8"/>
      <c r="K4" s="8"/>
      <c r="L4" s="8"/>
    </row>
    <row r="5" spans="1:13" x14ac:dyDescent="0.35">
      <c r="F5" s="12">
        <v>3</v>
      </c>
      <c r="H5" s="8"/>
      <c r="I5" s="8"/>
      <c r="J5" s="8"/>
      <c r="K5" s="8"/>
      <c r="L5" s="8"/>
    </row>
    <row r="6" spans="1:13" x14ac:dyDescent="0.35">
      <c r="F6" s="12">
        <v>4</v>
      </c>
      <c r="H6" s="8"/>
      <c r="I6" s="8"/>
      <c r="J6" s="8"/>
      <c r="K6" s="8"/>
      <c r="L6" s="8"/>
    </row>
    <row r="7" spans="1:13" x14ac:dyDescent="0.35">
      <c r="F7" s="12">
        <v>5</v>
      </c>
      <c r="H7" s="8"/>
      <c r="I7" s="8"/>
      <c r="J7" s="8"/>
      <c r="K7" s="8"/>
      <c r="L7" s="8"/>
    </row>
    <row r="8" spans="1:13" x14ac:dyDescent="0.35">
      <c r="F8" s="12">
        <v>6</v>
      </c>
      <c r="H8" s="8"/>
      <c r="I8" s="8"/>
      <c r="J8" s="8"/>
      <c r="K8" s="8"/>
      <c r="L8" s="8"/>
    </row>
    <row r="9" spans="1:13" x14ac:dyDescent="0.35">
      <c r="F9" s="12">
        <v>7</v>
      </c>
    </row>
    <row r="10" spans="1:13" x14ac:dyDescent="0.35">
      <c r="F10" s="12">
        <v>8</v>
      </c>
    </row>
    <row r="11" spans="1:13" x14ac:dyDescent="0.35">
      <c r="F11" s="12">
        <v>9</v>
      </c>
    </row>
    <row r="12" spans="1:13" x14ac:dyDescent="0.35">
      <c r="F12" s="12">
        <v>10</v>
      </c>
    </row>
    <row r="14" spans="1:13" x14ac:dyDescent="0.35">
      <c r="D14" s="3">
        <v>99.4</v>
      </c>
      <c r="E14" s="2">
        <v>1.4910000000000001</v>
      </c>
      <c r="F14" s="3">
        <v>39.75</v>
      </c>
      <c r="G14" s="1">
        <v>76.430000000000007</v>
      </c>
      <c r="H14" s="1">
        <v>24.52</v>
      </c>
      <c r="I14" s="1">
        <f>G14-H14</f>
        <v>51.910000000000011</v>
      </c>
      <c r="K14" s="14">
        <v>1.9787762772870001E-2</v>
      </c>
      <c r="L14" s="1">
        <v>1.4E-2</v>
      </c>
      <c r="M14" s="1">
        <f>(K14^2+L14^2)^(1/2)</f>
        <v>2.4239545283593501E-2</v>
      </c>
    </row>
    <row r="15" spans="1:13" x14ac:dyDescent="0.35">
      <c r="D15" s="3">
        <v>99.54</v>
      </c>
      <c r="E15" s="2">
        <v>1.4890000000000001</v>
      </c>
      <c r="F15" s="3">
        <v>39.5</v>
      </c>
      <c r="G15" s="1">
        <v>76.489999999999995</v>
      </c>
      <c r="H15" s="1">
        <v>24.53</v>
      </c>
      <c r="I15" s="12">
        <f t="shared" ref="I15:I17" si="0">G15-H15</f>
        <v>51.959999999999994</v>
      </c>
      <c r="K15" s="14">
        <v>1.077032961427E-3</v>
      </c>
      <c r="L15" s="1">
        <v>3.0000000000000001E-3</v>
      </c>
      <c r="M15" s="12">
        <f t="shared" ref="M15:M16" si="1">(K15^2+L15^2)^(1/2)</f>
        <v>3.1874754901018792E-3</v>
      </c>
    </row>
    <row r="16" spans="1:13" x14ac:dyDescent="0.35">
      <c r="D16" s="3">
        <v>99.62</v>
      </c>
      <c r="E16" s="2">
        <v>1.4850000000000001</v>
      </c>
      <c r="F16" s="3">
        <v>39.6</v>
      </c>
      <c r="G16" s="1">
        <v>76.45</v>
      </c>
      <c r="H16" s="1">
        <v>24.49</v>
      </c>
      <c r="I16" s="12">
        <f t="shared" si="0"/>
        <v>51.960000000000008</v>
      </c>
      <c r="K16" s="14">
        <v>1.6911534525290001E-2</v>
      </c>
      <c r="L16" s="1">
        <v>0.3</v>
      </c>
      <c r="M16" s="12">
        <f t="shared" si="1"/>
        <v>0.30047628858197795</v>
      </c>
    </row>
    <row r="17" spans="4:9" x14ac:dyDescent="0.35">
      <c r="D17" s="3">
        <v>99.5</v>
      </c>
      <c r="E17" s="2">
        <v>1.4830000000000001</v>
      </c>
      <c r="F17" s="3">
        <v>39.72</v>
      </c>
      <c r="G17" s="1">
        <v>76.5</v>
      </c>
      <c r="H17" s="1">
        <v>24.51</v>
      </c>
      <c r="I17" s="12">
        <f t="shared" si="0"/>
        <v>51.989999999999995</v>
      </c>
    </row>
    <row r="18" spans="4:9" x14ac:dyDescent="0.35">
      <c r="D18" s="3">
        <v>99.46</v>
      </c>
      <c r="E18" s="2">
        <v>1.4850000000000001</v>
      </c>
      <c r="F18" s="3">
        <v>39.590000000000003</v>
      </c>
      <c r="G18" s="1">
        <v>76.5</v>
      </c>
      <c r="H18" s="1">
        <v>24.49</v>
      </c>
      <c r="I18" s="12">
        <f>G18-H18</f>
        <v>52.010000000000005</v>
      </c>
    </row>
    <row r="19" spans="4:9" x14ac:dyDescent="0.35">
      <c r="D19" s="3">
        <v>99.44</v>
      </c>
      <c r="E19" s="2">
        <v>1.48</v>
      </c>
      <c r="F19" s="3">
        <v>39.69</v>
      </c>
    </row>
    <row r="20" spans="4:9" x14ac:dyDescent="0.35">
      <c r="D20" s="3">
        <v>99.52</v>
      </c>
      <c r="E20" s="2">
        <v>1.4890000000000001</v>
      </c>
      <c r="F20" s="3">
        <v>39.619999999999997</v>
      </c>
    </row>
    <row r="21" spans="4:9" x14ac:dyDescent="0.35">
      <c r="D21" s="3">
        <v>99.56</v>
      </c>
      <c r="E21" s="2">
        <v>1.49</v>
      </c>
      <c r="F21" s="3">
        <v>39.69</v>
      </c>
    </row>
    <row r="22" spans="4:9" x14ac:dyDescent="0.35">
      <c r="D22" s="3">
        <v>99.5</v>
      </c>
      <c r="E22" s="2">
        <v>1.4870000000000001</v>
      </c>
      <c r="F22" s="3">
        <v>39.53</v>
      </c>
    </row>
    <row r="23" spans="4:9" x14ac:dyDescent="0.35">
      <c r="D23" s="3">
        <v>99.52</v>
      </c>
      <c r="E23" s="2">
        <v>1.4870000000000001</v>
      </c>
      <c r="F23" s="3">
        <v>39.53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Prodloužení drátu</vt:lpstr>
      <vt:lpstr>Průhyb nosníku</vt:lpstr>
      <vt:lpstr>Torze drátu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Plšek</dc:creator>
  <cp:lastModifiedBy>Tomáš Plšek</cp:lastModifiedBy>
  <dcterms:created xsi:type="dcterms:W3CDTF">2017-03-16T11:03:28Z</dcterms:created>
  <dcterms:modified xsi:type="dcterms:W3CDTF">2017-04-18T21:44:48Z</dcterms:modified>
</cp:coreProperties>
</file>